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5\Services Sector\"/>
    </mc:Choice>
  </mc:AlternateContent>
  <xr:revisionPtr revIDLastSave="0" documentId="13_ncr:1_{8C364EC3-8763-48D1-863D-2EED56DA2E3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ual Financial Data" sheetId="1" r:id="rId1"/>
    <sheet name="Financial Ratios" sheetId="2" r:id="rId2"/>
  </sheets>
  <definedNames>
    <definedName name="_xlnm.Print_Area" localSheetId="0">'Annual Financial Data'!$D$13:$E$83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20" i="2" l="1"/>
  <c r="C20" i="2"/>
  <c r="B19" i="2"/>
  <c r="C19" i="2"/>
  <c r="B18" i="2"/>
  <c r="C18" i="2"/>
  <c r="B17" i="2"/>
  <c r="C17" i="2"/>
  <c r="B38" i="2" l="1"/>
  <c r="B35" i="2" s="1"/>
  <c r="C38" i="2"/>
  <c r="C35" i="2" s="1"/>
  <c r="B37" i="2"/>
  <c r="C37" i="2"/>
  <c r="B34" i="2"/>
  <c r="C34" i="2"/>
  <c r="B33" i="2" l="1"/>
  <c r="C33" i="2"/>
  <c r="B31" i="2"/>
  <c r="C31" i="2"/>
  <c r="B30" i="2"/>
  <c r="C30" i="2"/>
  <c r="B29" i="2"/>
  <c r="C29" i="2"/>
  <c r="B27" i="2"/>
  <c r="C27" i="2"/>
  <c r="B26" i="2"/>
  <c r="C26" i="2"/>
  <c r="B25" i="2"/>
  <c r="C25" i="2"/>
  <c r="B24" i="2"/>
  <c r="C24" i="2"/>
  <c r="B23" i="2"/>
  <c r="C23" i="2"/>
  <c r="B21" i="2" l="1"/>
  <c r="C21" i="2"/>
</calcChain>
</file>

<file path=xl/sharedStrings.xml><?xml version="1.0" encoding="utf-8"?>
<sst xmlns="http://schemas.openxmlformats.org/spreadsheetml/2006/main" count="206" uniqueCount="202">
  <si>
    <t>AL-FARIS NATIONAL COMPANY FOR INVESTMENT &amp; EXPORT</t>
  </si>
  <si>
    <t>JORDAN TELECOM</t>
  </si>
  <si>
    <t>الاتصالات الأردنية</t>
  </si>
  <si>
    <t>الفارس الوطنية للاستثمار والتصدير</t>
  </si>
  <si>
    <t>Statement of financial position</t>
  </si>
  <si>
    <t>Income statement</t>
  </si>
  <si>
    <t>Statement of cash flows</t>
  </si>
  <si>
    <t>قائمة المركز المالي</t>
  </si>
  <si>
    <t>قائمة الدخل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</si>
  <si>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</si>
  <si>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</si>
  <si>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</si>
  <si>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</si>
  <si>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</si>
  <si>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</si>
  <si>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</si>
  <si>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</si>
  <si>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</si>
  <si>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</si>
  <si>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</si>
  <si>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</si>
  <si>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</si>
  <si>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</si>
  <si>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</si>
  <si>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</si>
  <si>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</si>
  <si>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</si>
  <si>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</si>
  <si>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</si>
  <si>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</si>
  <si>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</si>
  <si>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</si>
  <si>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</si>
  <si>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</si>
  <si>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</si>
  <si>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</si>
  <si>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</si>
  <si>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</si>
  <si>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</si>
  <si>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</si>
  <si>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</si>
  <si>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</si>
  <si>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</si>
  <si>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</si>
  <si>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</si>
  <si>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</si>
  <si>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</si>
  <si>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</si>
  <si>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</si>
  <si>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</si>
  <si>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</si>
  <si>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</si>
  <si>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</si>
  <si>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</si>
  <si>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</si>
  <si>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</si>
  <si>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</si>
  <si>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</si>
  <si>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 xml:space="preserve">معدل تغطية الفوائد (مرة)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</si>
  <si>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</si>
  <si>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</si>
  <si>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</si>
  <si>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نسبة التداول (مرة) </t>
  </si>
  <si>
    <t xml:space="preserve">رأس المال العامل (دينار) </t>
  </si>
  <si>
    <t>البيانات المالية السنوية لعام 2024</t>
  </si>
  <si>
    <t>Annual Financial Data for the Year 2024</t>
  </si>
  <si>
    <t>الممتلكات والآلات والمعدات</t>
  </si>
  <si>
    <t>موجودات غير ملموسة</t>
  </si>
  <si>
    <t>الموجودات الضريبية المؤجلة</t>
  </si>
  <si>
    <t>موجودات غير متداولة أخرى</t>
  </si>
  <si>
    <t>إجمالي الموجودات غير المتداولة</t>
  </si>
  <si>
    <t>المخزون</t>
  </si>
  <si>
    <t>الذمم التجارية والذمم المدينة الأخرى المتداولة</t>
  </si>
  <si>
    <t>الذمم المدينة المتداولة المستحقة من أطراف ذات علاقة</t>
  </si>
  <si>
    <t>النقد في الصندوق ولدى البنوك</t>
  </si>
  <si>
    <t>موجودات متداولة أخرى</t>
  </si>
  <si>
    <t>إجمالي الموجودات المتداولة</t>
  </si>
  <si>
    <t>مجموع الموجودات</t>
  </si>
  <si>
    <t>رأس المال المدفوع</t>
  </si>
  <si>
    <t>أرباح مدورة</t>
  </si>
  <si>
    <t>احتياطي اجباري</t>
  </si>
  <si>
    <t>إحتياطي اختياري</t>
  </si>
  <si>
    <t>إجمالي حقوق الملكية المنسوبة إلى مالكي الشركة الأم</t>
  </si>
  <si>
    <t>إجمالي حقوق الملكية</t>
  </si>
  <si>
    <t>المخصصات غير المتداولة</t>
  </si>
  <si>
    <t>الاقتراضات غير المتداولة</t>
  </si>
  <si>
    <t>الذمم التجارية و الذمم الدائنة الأخرى غير المتداولة</t>
  </si>
  <si>
    <t>التزام غير المتداول مقابل عقد تاجير تمويلي</t>
  </si>
  <si>
    <t>مطلوبات مالية غير متداولة أخرى</t>
  </si>
  <si>
    <t>مطلوبات غير متداولة أخرى</t>
  </si>
  <si>
    <t>مجموع المطلوبات غير متداولة</t>
  </si>
  <si>
    <t>المخصصات المتداولة</t>
  </si>
  <si>
    <t>القروض المتداولة</t>
  </si>
  <si>
    <t>الذمم التجارية والذمم الدائنة الاخرى المتداولة</t>
  </si>
  <si>
    <t>الذمم الدائنة المتداولة لأطراف ذات العلاقة</t>
  </si>
  <si>
    <t>الحسابات المصرفية المكشوفة</t>
  </si>
  <si>
    <t>التزام متداول مقابل عقد تاجير تمويلي</t>
  </si>
  <si>
    <t>مطلوبات مالية متداولة أخرى</t>
  </si>
  <si>
    <t>مخصص ضريبة دخل</t>
  </si>
  <si>
    <t>امانات مستردة</t>
  </si>
  <si>
    <t>مطلوبات متداولة أخرى</t>
  </si>
  <si>
    <t>مجموع المطلوبات المتداولة</t>
  </si>
  <si>
    <t>مجموع المطلوبات</t>
  </si>
  <si>
    <t>مجموع المطلوبات وحقوق الملكية</t>
  </si>
  <si>
    <t>الايرادات التشغيلية</t>
  </si>
  <si>
    <t>مصاريف تشغيلية</t>
  </si>
  <si>
    <t>مجمل الربح</t>
  </si>
  <si>
    <t>المصاريف الادارية والعمومية</t>
  </si>
  <si>
    <t>مصاريف البيع والتوزيع</t>
  </si>
  <si>
    <t>حصة الحكومة من الإيرادات</t>
  </si>
  <si>
    <t>مصاريف اتفاقية دعم الأعمال ورسوم العلامة التجارية</t>
  </si>
  <si>
    <t>مصاريف تشغيلية أخرى</t>
  </si>
  <si>
    <t>الربح (الخسارة) من الأنشطة التشغيلية</t>
  </si>
  <si>
    <t>مخصصات أخرى</t>
  </si>
  <si>
    <t>الإيرادات الأخرى</t>
  </si>
  <si>
    <t>الدخل التمويلي</t>
  </si>
  <si>
    <t>تكاليف التمويل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</si>
  <si>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</si>
  <si>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</si>
  <si>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</si>
  <si>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</t>
  </si>
  <si>
    <t>الربح (الخسارة)، المنسوب إلى مالكي الشركة الأم</t>
  </si>
  <si>
    <t>الربح (الخسارة)، المنسوب إلى حقوق غير المسيطرين</t>
  </si>
  <si>
    <t>صافي النقد من (المستخدم في) عمليات التشغيل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</si>
  <si>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</si>
  <si>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</si>
  <si>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اثر تغيرات أسعار الصرف على النقد والنقد المعادل</t>
  </si>
  <si>
    <t>النقد وما في حكمه في بداية الفترة</t>
  </si>
  <si>
    <t>النقد وما في حكمه في نهاية الفترة</t>
  </si>
  <si>
    <t>الذمم التجارية والذمم المدينة الأخرى غير المتداولة</t>
  </si>
  <si>
    <t>مشاريع تحت التنفيذ</t>
  </si>
  <si>
    <t>*(سعر الاغلاق (دينار</t>
  </si>
  <si>
    <t>Closing Price (JD)*</t>
  </si>
  <si>
    <t>Property, plant and equipment</t>
  </si>
  <si>
    <t>Intangible assets</t>
  </si>
  <si>
    <t>Deferred tax assets</t>
  </si>
  <si>
    <t>Trade and other non-current receivables</t>
  </si>
  <si>
    <t>Projects under implementation</t>
  </si>
  <si>
    <t>Other non-current assets</t>
  </si>
  <si>
    <t>Total non-current assets</t>
  </si>
  <si>
    <t>Current inventories</t>
  </si>
  <si>
    <t>Trade and other current receivables</t>
  </si>
  <si>
    <t>Current receivables due from related parties</t>
  </si>
  <si>
    <t>Cash on hand and at banks</t>
  </si>
  <si>
    <t>Other current assets</t>
  </si>
  <si>
    <t>Total current assets</t>
  </si>
  <si>
    <t>Total assets</t>
  </si>
  <si>
    <t>Paid-up capital</t>
  </si>
  <si>
    <t>Retained earnings</t>
  </si>
  <si>
    <t>Statutory reserve</t>
  </si>
  <si>
    <t>Voluntary reserve</t>
  </si>
  <si>
    <t>Total equity attributable to owners of parent</t>
  </si>
  <si>
    <t>Total equity</t>
  </si>
  <si>
    <t>Non-current provisions</t>
  </si>
  <si>
    <t>Non current borrowings</t>
  </si>
  <si>
    <t>Trade and other non-current payables</t>
  </si>
  <si>
    <t>Non-current finance lease obligations</t>
  </si>
  <si>
    <t>Other non-current financial liabilities</t>
  </si>
  <si>
    <t>Other non-current liabilities</t>
  </si>
  <si>
    <t>Total non-current liabilities</t>
  </si>
  <si>
    <t>Current provisions</t>
  </si>
  <si>
    <t>Current borrowings</t>
  </si>
  <si>
    <t>Trade and other current payables</t>
  </si>
  <si>
    <t>Current payables to related parties</t>
  </si>
  <si>
    <t>Bank overdraft</t>
  </si>
  <si>
    <t>Current finance lease obligations</t>
  </si>
  <si>
    <t>Other current financial liabilities</t>
  </si>
  <si>
    <t>Income tax provision</t>
  </si>
  <si>
    <t>Refundable deposits</t>
  </si>
  <si>
    <t>Other current liabilities</t>
  </si>
  <si>
    <t>Total current liabilities</t>
  </si>
  <si>
    <t>Total liabilities</t>
  </si>
  <si>
    <t>Total equity and liabilities</t>
  </si>
  <si>
    <t>Operating revenue</t>
  </si>
  <si>
    <t>Operating expense</t>
  </si>
  <si>
    <t>Gross profit</t>
  </si>
  <si>
    <t>General and administrative expenses</t>
  </si>
  <si>
    <t>Selling and distribution expenses</t>
  </si>
  <si>
    <t>Government revenue share</t>
  </si>
  <si>
    <t>Business support fees and brand fees</t>
  </si>
  <si>
    <t>Other operating expense</t>
  </si>
  <si>
    <t>Profit (loss) from operating activities</t>
  </si>
  <si>
    <t>Other provisions</t>
  </si>
  <si>
    <t>Other income</t>
  </si>
  <si>
    <t>Finance income</t>
  </si>
  <si>
    <t>Finance costs</t>
  </si>
  <si>
    <t>Profit (loss) before tax from continuous operations</t>
  </si>
  <si>
    <t>Income tax expense</t>
  </si>
  <si>
    <t>Profit (loss) from continuing operations</t>
  </si>
  <si>
    <t>Profit (loss)</t>
  </si>
  <si>
    <t>Profit (loss), attributable to owners of parent</t>
  </si>
  <si>
    <t>Profit (loss), attributable to non-controlling interests</t>
  </si>
  <si>
    <t>Net cash from (used in) operations</t>
  </si>
  <si>
    <t>Net cash flows from (used in) investing activities</t>
  </si>
  <si>
    <t>Net cash flows from (used in) financing activities</t>
  </si>
  <si>
    <t>Effect of exchange rate changes on cash and cash equivalents</t>
  </si>
  <si>
    <t>Cash and cash equivalents at beginning of period</t>
  </si>
  <si>
    <t>Cash and cash equivalents at end of period</t>
  </si>
  <si>
    <t>Non-controlling interests</t>
  </si>
  <si>
    <t>حقوق غير المسيطرين</t>
  </si>
  <si>
    <t>*يعكس آخر سعر للشركة المدرجة بغض النظر فيما إذا تم تسجيل هذا السعر في سوق الأوراق المالية المدرجة أو غير المدرجة.</t>
  </si>
  <si>
    <t>*Reflects the listed company's last closing price, regardless of whether this price was registered in the listed or unlisted securities market.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</si>
</sst>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yy"/>
  </numFmts>
  <fonts count="5" x14ac:knownFonts="1">
    <font>
      <sz val="10"/>
      <name val="Arial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1" fillId="0" borderId="0" xfId="0" applyFont="1"/>
    <xf numFmtId="0" fontId="0" fillId="0" borderId="1" xfId="0" applyNumberFormat="1" applyBorder="1" applyAlignment="1">
      <alignment horizontal="left"/>
    </xf>
    <xf numFmtId="0" fontId="2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0" fontId="3" fillId="0" borderId="0" xfId="0" applyFont="1"/>
    <xf numFmtId="1" fontId="0" fillId="0" borderId="0" xfId="0" applyNumberFormat="1"/>
    <xf numFmtId="0" fontId="0" fillId="0" borderId="0" xfId="0" applyAlignment="1">
      <alignment horizontal="right" vertical="center" wrapText="1" readingOrder="2"/>
    </xf>
    <xf numFmtId="0" fontId="0" fillId="0" borderId="0" xfId="0" applyAlignment="1">
      <alignment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2" fontId="0" fillId="0" borderId="0" xfId="0" applyNumberFormat="1"/>
    <xf numFmtId="0" fontId="0" fillId="0" borderId="1" xfId="0" applyNumberForma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14</xdr:col>
      <xdr:colOff>196850</xdr:colOff>
      <xdr:row>3</xdr:row>
      <xdr:rowOff>9525</xdr:rowOff>
    </xdr:to>
    <xdr:pic>
      <xdr:nvPicPr>
        <xdr:cNvPr id="1037" name="Picture 1">
          <a:extLst>
            <a:ext uri="{FF2B5EF4-FFF2-40B4-BE49-F238E27FC236}">
              <a16:creationId xmlns:a16="http://schemas.microsoft.com/office/drawing/2014/main" id="{59BFE643-D199-43C8-BF25-E27183F674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1448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D83"/>
  <sheetViews>
    <sheetView tabSelected="1" zoomScaleNormal="100" workbookViewId="0">
      <selection activeCell="L23" sqref="L23"/>
    </sheetView>
  </sheetViews>
  <sheetFormatPr defaultRowHeight="12.75" x14ac:dyDescent="0.2"/>
  <cols>
    <col min="1" max="1" width="54" bestFit="1" customWidth="1"/>
    <col min="2" max="3" width="22.7109375" customWidth="1"/>
    <col min="4" max="4" width="48.28515625" customWidth="1"/>
  </cols>
  <sheetData>
    <row r="7" spans="1:4" ht="15" x14ac:dyDescent="0.25">
      <c r="A7" s="24" t="s">
        <v>65</v>
      </c>
      <c r="D7" s="24" t="s">
        <v>64</v>
      </c>
    </row>
    <row r="9" spans="1:4" x14ac:dyDescent="0.2">
      <c r="A9" s="3"/>
      <c r="B9" s="28" t="s">
        <v>2</v>
      </c>
      <c r="C9" s="28" t="s">
        <v>3</v>
      </c>
      <c r="D9" s="3"/>
    </row>
    <row r="10" spans="1:4" ht="25.5" customHeight="1" x14ac:dyDescent="0.2">
      <c r="A10" s="4"/>
      <c r="B10" s="28" t="s">
        <v>1</v>
      </c>
      <c r="C10" s="28" t="s">
        <v>0</v>
      </c>
      <c r="D10" s="4"/>
    </row>
    <row r="11" spans="1:4" x14ac:dyDescent="0.2">
      <c r="A11" s="5"/>
      <c r="B11" s="29">
        <v>131206</v>
      </c>
      <c r="C11" s="29">
        <v>131232</v>
      </c>
      <c r="D11" s="5"/>
    </row>
    <row r="13" spans="1:4" x14ac:dyDescent="0.2">
      <c r="A13" s="6" t="s">
        <v>4</v>
      </c>
      <c r="D13" s="6" t="s">
        <v>7</v>
      </c>
    </row>
    <row r="14" spans="1:4" x14ac:dyDescent="0.2">
      <c r="A14" s="1" t="s">
        <v>133</v>
      </c>
      <c r="B14" s="7">
        <v>300844675</v>
      </c>
      <c r="C14" s="31">
        <v>292106</v>
      </c>
      <c r="D14" s="1" t="s">
        <v>66</v>
      </c>
    </row>
    <row r="15" spans="1:4" x14ac:dyDescent="0.2">
      <c r="A15" s="1" t="s">
        <v>134</v>
      </c>
      <c r="B15" s="7">
        <v>210542879</v>
      </c>
      <c r="C15" s="31">
        <v>17519760</v>
      </c>
      <c r="D15" s="1" t="s">
        <v>67</v>
      </c>
    </row>
    <row r="16" spans="1:4" x14ac:dyDescent="0.2">
      <c r="A16" s="1" t="s">
        <v>135</v>
      </c>
      <c r="B16" s="7">
        <v>3974771</v>
      </c>
      <c r="C16" s="32">
        <v>0</v>
      </c>
      <c r="D16" s="1" t="s">
        <v>68</v>
      </c>
    </row>
    <row r="17" spans="1:4" x14ac:dyDescent="0.2">
      <c r="A17" s="1" t="s">
        <v>136</v>
      </c>
      <c r="B17" s="2">
        <v>0</v>
      </c>
      <c r="C17" s="32">
        <v>0</v>
      </c>
      <c r="D17" s="1" t="s">
        <v>129</v>
      </c>
    </row>
    <row r="18" spans="1:4" x14ac:dyDescent="0.2">
      <c r="A18" s="1" t="s">
        <v>137</v>
      </c>
      <c r="B18" s="2">
        <v>0</v>
      </c>
      <c r="C18" s="32">
        <v>0</v>
      </c>
      <c r="D18" s="1" t="s">
        <v>130</v>
      </c>
    </row>
    <row r="19" spans="1:4" x14ac:dyDescent="0.2">
      <c r="A19" s="1" t="s">
        <v>138</v>
      </c>
      <c r="B19" s="7">
        <v>69451865</v>
      </c>
      <c r="C19" s="31">
        <v>93725</v>
      </c>
      <c r="D19" s="1" t="s">
        <v>69</v>
      </c>
    </row>
    <row r="20" spans="1:4" x14ac:dyDescent="0.2">
      <c r="A20" s="1" t="s">
        <v>139</v>
      </c>
      <c r="B20" s="7">
        <v>584814190</v>
      </c>
      <c r="C20" s="31">
        <v>17905591</v>
      </c>
      <c r="D20" s="1" t="s">
        <v>70</v>
      </c>
    </row>
    <row r="21" spans="1:4" x14ac:dyDescent="0.2">
      <c r="A21" s="1" t="s">
        <v>140</v>
      </c>
      <c r="B21" s="7">
        <v>10282647</v>
      </c>
      <c r="C21" s="31">
        <v>120304</v>
      </c>
      <c r="D21" s="1" t="s">
        <v>71</v>
      </c>
    </row>
    <row r="22" spans="1:4" x14ac:dyDescent="0.2">
      <c r="A22" s="1" t="s">
        <v>141</v>
      </c>
      <c r="B22" s="7">
        <v>119887322</v>
      </c>
      <c r="C22" s="31">
        <v>8678021</v>
      </c>
      <c r="D22" s="1" t="s">
        <v>72</v>
      </c>
    </row>
    <row r="23" spans="1:4" x14ac:dyDescent="0.2">
      <c r="A23" s="1" t="s">
        <v>142</v>
      </c>
      <c r="B23" s="7">
        <v>7653374</v>
      </c>
      <c r="C23" s="32">
        <v>0</v>
      </c>
      <c r="D23" s="1" t="s">
        <v>73</v>
      </c>
    </row>
    <row r="24" spans="1:4" x14ac:dyDescent="0.2">
      <c r="A24" s="1" t="s">
        <v>143</v>
      </c>
      <c r="B24" s="7">
        <v>64573582</v>
      </c>
      <c r="C24" s="31">
        <v>634809</v>
      </c>
      <c r="D24" s="1" t="s">
        <v>74</v>
      </c>
    </row>
    <row r="25" spans="1:4" x14ac:dyDescent="0.2">
      <c r="A25" s="1" t="s">
        <v>144</v>
      </c>
      <c r="B25" s="7">
        <v>2564548</v>
      </c>
      <c r="C25" s="31">
        <v>3661107</v>
      </c>
      <c r="D25" s="1" t="s">
        <v>75</v>
      </c>
    </row>
    <row r="26" spans="1:4" x14ac:dyDescent="0.2">
      <c r="A26" s="1" t="s">
        <v>145</v>
      </c>
      <c r="B26" s="7">
        <v>204961473</v>
      </c>
      <c r="C26" s="31">
        <v>13094241</v>
      </c>
      <c r="D26" s="1" t="s">
        <v>76</v>
      </c>
    </row>
    <row r="27" spans="1:4" x14ac:dyDescent="0.2">
      <c r="A27" s="1" t="s">
        <v>146</v>
      </c>
      <c r="B27" s="7">
        <v>789775663</v>
      </c>
      <c r="C27" s="31">
        <v>30999832</v>
      </c>
      <c r="D27" s="1" t="s">
        <v>77</v>
      </c>
    </row>
    <row r="28" spans="1:4" x14ac:dyDescent="0.2">
      <c r="A28" s="1" t="s">
        <v>147</v>
      </c>
      <c r="B28" s="7">
        <v>187500000</v>
      </c>
      <c r="C28" s="31">
        <v>16000000</v>
      </c>
      <c r="D28" s="1" t="s">
        <v>78</v>
      </c>
    </row>
    <row r="29" spans="1:4" x14ac:dyDescent="0.2">
      <c r="A29" s="1" t="s">
        <v>148</v>
      </c>
      <c r="B29" s="7">
        <v>54970185</v>
      </c>
      <c r="C29" s="31">
        <v>-95601</v>
      </c>
      <c r="D29" s="1" t="s">
        <v>79</v>
      </c>
    </row>
    <row r="30" spans="1:4" x14ac:dyDescent="0.2">
      <c r="A30" s="1" t="s">
        <v>149</v>
      </c>
      <c r="B30" s="7">
        <v>62500000</v>
      </c>
      <c r="C30" s="31">
        <v>396981</v>
      </c>
      <c r="D30" s="1" t="s">
        <v>80</v>
      </c>
    </row>
    <row r="31" spans="1:4" x14ac:dyDescent="0.2">
      <c r="A31" s="1" t="s">
        <v>150</v>
      </c>
      <c r="B31" s="2">
        <v>0</v>
      </c>
      <c r="C31" s="31">
        <v>25230</v>
      </c>
      <c r="D31" s="1" t="s">
        <v>81</v>
      </c>
    </row>
    <row r="32" spans="1:4" x14ac:dyDescent="0.2">
      <c r="A32" s="1" t="s">
        <v>151</v>
      </c>
      <c r="B32" s="7">
        <v>304970185</v>
      </c>
      <c r="C32" s="31">
        <v>16326610</v>
      </c>
      <c r="D32" s="1" t="s">
        <v>82</v>
      </c>
    </row>
    <row r="33" spans="1:4" x14ac:dyDescent="0.2">
      <c r="A33" s="1" t="s">
        <v>198</v>
      </c>
      <c r="B33" s="7">
        <v>0</v>
      </c>
      <c r="C33" s="31">
        <v>0</v>
      </c>
      <c r="D33" s="1" t="s">
        <v>199</v>
      </c>
    </row>
    <row r="34" spans="1:4" x14ac:dyDescent="0.2">
      <c r="A34" s="1" t="s">
        <v>152</v>
      </c>
      <c r="B34" s="7">
        <v>304970185</v>
      </c>
      <c r="C34" s="31">
        <v>16326610</v>
      </c>
      <c r="D34" s="1" t="s">
        <v>83</v>
      </c>
    </row>
    <row r="35" spans="1:4" x14ac:dyDescent="0.2">
      <c r="A35" s="1" t="s">
        <v>153</v>
      </c>
      <c r="B35" s="2">
        <v>0</v>
      </c>
      <c r="C35" s="31">
        <v>167114</v>
      </c>
      <c r="D35" s="1" t="s">
        <v>84</v>
      </c>
    </row>
    <row r="36" spans="1:4" x14ac:dyDescent="0.2">
      <c r="A36" s="1" t="s">
        <v>154</v>
      </c>
      <c r="B36" s="7">
        <v>71243568</v>
      </c>
      <c r="C36" s="31">
        <v>156924</v>
      </c>
      <c r="D36" s="1" t="s">
        <v>85</v>
      </c>
    </row>
    <row r="37" spans="1:4" x14ac:dyDescent="0.2">
      <c r="A37" s="1" t="s">
        <v>155</v>
      </c>
      <c r="B37" s="7">
        <v>449467</v>
      </c>
      <c r="C37" s="31">
        <v>276316</v>
      </c>
      <c r="D37" s="1" t="s">
        <v>86</v>
      </c>
    </row>
    <row r="38" spans="1:4" x14ac:dyDescent="0.2">
      <c r="A38" s="1" t="s">
        <v>156</v>
      </c>
      <c r="B38" s="7">
        <v>66446728</v>
      </c>
      <c r="C38" s="32">
        <v>0</v>
      </c>
      <c r="D38" s="1" t="s">
        <v>87</v>
      </c>
    </row>
    <row r="39" spans="1:4" x14ac:dyDescent="0.2">
      <c r="A39" s="1" t="s">
        <v>157</v>
      </c>
      <c r="B39" s="7">
        <v>0</v>
      </c>
      <c r="C39" s="32">
        <v>0</v>
      </c>
      <c r="D39" s="1" t="s">
        <v>88</v>
      </c>
    </row>
    <row r="40" spans="1:4" x14ac:dyDescent="0.2">
      <c r="A40" s="1" t="s">
        <v>158</v>
      </c>
      <c r="B40" s="2">
        <v>58462440</v>
      </c>
      <c r="C40" s="32">
        <v>0</v>
      </c>
      <c r="D40" s="1" t="s">
        <v>89</v>
      </c>
    </row>
    <row r="41" spans="1:4" x14ac:dyDescent="0.2">
      <c r="A41" s="1" t="s">
        <v>159</v>
      </c>
      <c r="B41" s="7">
        <v>196602203</v>
      </c>
      <c r="C41" s="31">
        <v>600354</v>
      </c>
      <c r="D41" s="1" t="s">
        <v>90</v>
      </c>
    </row>
    <row r="42" spans="1:4" x14ac:dyDescent="0.2">
      <c r="A42" s="1" t="s">
        <v>160</v>
      </c>
      <c r="B42" s="7">
        <v>1669</v>
      </c>
      <c r="C42" s="32">
        <v>0</v>
      </c>
      <c r="D42" s="1" t="s">
        <v>91</v>
      </c>
    </row>
    <row r="43" spans="1:4" x14ac:dyDescent="0.2">
      <c r="A43" s="1" t="s">
        <v>161</v>
      </c>
      <c r="B43" s="7">
        <v>144246</v>
      </c>
      <c r="C43" s="31">
        <v>1827986</v>
      </c>
      <c r="D43" s="1" t="s">
        <v>92</v>
      </c>
    </row>
    <row r="44" spans="1:4" x14ac:dyDescent="0.2">
      <c r="A44" s="1" t="s">
        <v>162</v>
      </c>
      <c r="B44" s="7">
        <v>121617431</v>
      </c>
      <c r="C44" s="31">
        <v>6107593</v>
      </c>
      <c r="D44" s="1" t="s">
        <v>93</v>
      </c>
    </row>
    <row r="45" spans="1:4" x14ac:dyDescent="0.2">
      <c r="A45" s="1" t="s">
        <v>163</v>
      </c>
      <c r="B45" s="7">
        <v>11741513</v>
      </c>
      <c r="C45" s="32">
        <v>0</v>
      </c>
      <c r="D45" s="1" t="s">
        <v>94</v>
      </c>
    </row>
    <row r="46" spans="1:4" x14ac:dyDescent="0.2">
      <c r="A46" s="1" t="s">
        <v>164</v>
      </c>
      <c r="B46" s="7">
        <v>58065777</v>
      </c>
      <c r="C46" s="31">
        <v>1194146</v>
      </c>
      <c r="D46" s="1" t="s">
        <v>95</v>
      </c>
    </row>
    <row r="47" spans="1:4" x14ac:dyDescent="0.2">
      <c r="A47" s="1" t="s">
        <v>165</v>
      </c>
      <c r="B47" s="7">
        <v>11763417</v>
      </c>
      <c r="C47" s="32">
        <v>0</v>
      </c>
      <c r="D47" s="1" t="s">
        <v>96</v>
      </c>
    </row>
    <row r="48" spans="1:4" x14ac:dyDescent="0.2">
      <c r="A48" s="1" t="s">
        <v>166</v>
      </c>
      <c r="B48" s="7">
        <v>7712495</v>
      </c>
      <c r="C48" s="31">
        <v>87913</v>
      </c>
      <c r="D48" s="1" t="s">
        <v>97</v>
      </c>
    </row>
    <row r="49" spans="1:4" x14ac:dyDescent="0.2">
      <c r="A49" s="1" t="s">
        <v>167</v>
      </c>
      <c r="B49" s="7">
        <v>18067820</v>
      </c>
      <c r="C49" s="32">
        <v>0</v>
      </c>
      <c r="D49" s="1" t="s">
        <v>98</v>
      </c>
    </row>
    <row r="50" spans="1:4" x14ac:dyDescent="0.2">
      <c r="A50" s="1" t="s">
        <v>168</v>
      </c>
      <c r="B50" s="7">
        <v>15613601</v>
      </c>
      <c r="C50" s="32">
        <v>0</v>
      </c>
      <c r="D50" s="1" t="s">
        <v>99</v>
      </c>
    </row>
    <row r="51" spans="1:4" x14ac:dyDescent="0.2">
      <c r="A51" s="1" t="s">
        <v>169</v>
      </c>
      <c r="B51" s="7">
        <v>43475306</v>
      </c>
      <c r="C51" s="31">
        <v>4855230</v>
      </c>
      <c r="D51" s="1" t="s">
        <v>100</v>
      </c>
    </row>
    <row r="52" spans="1:4" x14ac:dyDescent="0.2">
      <c r="A52" s="1" t="s">
        <v>170</v>
      </c>
      <c r="B52" s="7">
        <v>288203275</v>
      </c>
      <c r="C52" s="31">
        <v>14072868</v>
      </c>
      <c r="D52" s="1" t="s">
        <v>101</v>
      </c>
    </row>
    <row r="53" spans="1:4" x14ac:dyDescent="0.2">
      <c r="A53" s="1" t="s">
        <v>171</v>
      </c>
      <c r="B53" s="7">
        <v>484805478</v>
      </c>
      <c r="C53" s="31">
        <v>14673222</v>
      </c>
      <c r="D53" s="1" t="s">
        <v>102</v>
      </c>
    </row>
    <row r="54" spans="1:4" x14ac:dyDescent="0.2">
      <c r="A54" s="1" t="s">
        <v>172</v>
      </c>
      <c r="B54" s="7">
        <v>789775663</v>
      </c>
      <c r="C54" s="31">
        <v>30999832</v>
      </c>
      <c r="D54" s="1" t="s">
        <v>103</v>
      </c>
    </row>
    <row r="55" spans="1:4" x14ac:dyDescent="0.2">
      <c r="C55" s="33"/>
    </row>
    <row r="56" spans="1:4" x14ac:dyDescent="0.2">
      <c r="A56" s="6" t="s">
        <v>5</v>
      </c>
      <c r="C56" s="33"/>
      <c r="D56" s="6" t="s">
        <v>8</v>
      </c>
    </row>
    <row r="57" spans="1:4" x14ac:dyDescent="0.2">
      <c r="A57" s="1" t="s">
        <v>173</v>
      </c>
      <c r="B57" s="7">
        <v>361251920</v>
      </c>
      <c r="C57" s="31">
        <v>24495374</v>
      </c>
      <c r="D57" s="1" t="s">
        <v>104</v>
      </c>
    </row>
    <row r="58" spans="1:4" x14ac:dyDescent="0.2">
      <c r="A58" s="1" t="s">
        <v>174</v>
      </c>
      <c r="B58" s="7">
        <v>209416095</v>
      </c>
      <c r="C58" s="31">
        <v>20438885</v>
      </c>
      <c r="D58" s="1" t="s">
        <v>105</v>
      </c>
    </row>
    <row r="59" spans="1:4" x14ac:dyDescent="0.2">
      <c r="A59" s="1" t="s">
        <v>175</v>
      </c>
      <c r="B59" s="7">
        <v>151835825</v>
      </c>
      <c r="C59" s="31">
        <v>4056489</v>
      </c>
      <c r="D59" s="1" t="s">
        <v>106</v>
      </c>
    </row>
    <row r="60" spans="1:4" x14ac:dyDescent="0.2">
      <c r="A60" s="1" t="s">
        <v>176</v>
      </c>
      <c r="B60" s="7">
        <v>20760801</v>
      </c>
      <c r="C60" s="31">
        <v>2566452</v>
      </c>
      <c r="D60" s="1" t="s">
        <v>107</v>
      </c>
    </row>
    <row r="61" spans="1:4" x14ac:dyDescent="0.2">
      <c r="A61" s="1" t="s">
        <v>177</v>
      </c>
      <c r="B61" s="7">
        <v>43995360</v>
      </c>
      <c r="C61" s="32">
        <v>0</v>
      </c>
      <c r="D61" s="1" t="s">
        <v>108</v>
      </c>
    </row>
    <row r="62" spans="1:4" x14ac:dyDescent="0.2">
      <c r="A62" s="1" t="s">
        <v>178</v>
      </c>
      <c r="B62" s="7">
        <v>7020776</v>
      </c>
      <c r="C62" s="32">
        <v>0</v>
      </c>
      <c r="D62" s="1" t="s">
        <v>109</v>
      </c>
    </row>
    <row r="63" spans="1:4" x14ac:dyDescent="0.2">
      <c r="A63" s="1" t="s">
        <v>179</v>
      </c>
      <c r="B63" s="7">
        <v>8593647</v>
      </c>
      <c r="C63" s="32">
        <v>0</v>
      </c>
      <c r="D63" s="1" t="s">
        <v>110</v>
      </c>
    </row>
    <row r="64" spans="1:4" x14ac:dyDescent="0.2">
      <c r="A64" s="1" t="s">
        <v>180</v>
      </c>
      <c r="B64" s="7">
        <v>-102391</v>
      </c>
      <c r="C64" s="32">
        <v>0</v>
      </c>
      <c r="D64" s="1" t="s">
        <v>111</v>
      </c>
    </row>
    <row r="65" spans="1:4" x14ac:dyDescent="0.2">
      <c r="A65" s="1" t="s">
        <v>181</v>
      </c>
      <c r="B65" s="7">
        <v>71567632</v>
      </c>
      <c r="C65" s="31">
        <v>1490037</v>
      </c>
      <c r="D65" s="1" t="s">
        <v>112</v>
      </c>
    </row>
    <row r="66" spans="1:4" x14ac:dyDescent="0.2">
      <c r="A66" s="1" t="s">
        <v>182</v>
      </c>
      <c r="B66" s="7">
        <v>3150000</v>
      </c>
      <c r="C66" s="31">
        <v>305000</v>
      </c>
      <c r="D66" s="1" t="s">
        <v>113</v>
      </c>
    </row>
    <row r="67" spans="1:4" x14ac:dyDescent="0.2">
      <c r="A67" s="1" t="s">
        <v>183</v>
      </c>
      <c r="B67" s="7">
        <v>4803247</v>
      </c>
      <c r="C67" s="31">
        <v>24474</v>
      </c>
      <c r="D67" s="1" t="s">
        <v>114</v>
      </c>
    </row>
    <row r="68" spans="1:4" x14ac:dyDescent="0.2">
      <c r="A68" s="1" t="s">
        <v>184</v>
      </c>
      <c r="B68" s="7">
        <v>1795693</v>
      </c>
      <c r="C68" s="32">
        <v>0</v>
      </c>
      <c r="D68" s="1" t="s">
        <v>115</v>
      </c>
    </row>
    <row r="69" spans="1:4" x14ac:dyDescent="0.2">
      <c r="A69" s="1" t="s">
        <v>185</v>
      </c>
      <c r="B69" s="7">
        <v>16889535</v>
      </c>
      <c r="C69" s="31">
        <v>447304</v>
      </c>
      <c r="D69" s="1" t="s">
        <v>116</v>
      </c>
    </row>
    <row r="70" spans="1:4" x14ac:dyDescent="0.2">
      <c r="A70" s="1" t="s">
        <v>186</v>
      </c>
      <c r="B70" s="7">
        <v>58127037</v>
      </c>
      <c r="C70" s="31">
        <v>762207</v>
      </c>
      <c r="D70" s="1" t="s">
        <v>117</v>
      </c>
    </row>
    <row r="71" spans="1:4" x14ac:dyDescent="0.2">
      <c r="A71" s="1" t="s">
        <v>187</v>
      </c>
      <c r="B71" s="7">
        <v>16669204</v>
      </c>
      <c r="C71" s="32">
        <v>52000</v>
      </c>
      <c r="D71" s="1" t="s">
        <v>118</v>
      </c>
    </row>
    <row r="72" spans="1:4" x14ac:dyDescent="0.2">
      <c r="A72" s="1" t="s">
        <v>188</v>
      </c>
      <c r="B72" s="7">
        <v>41457833</v>
      </c>
      <c r="C72" s="31">
        <v>710207</v>
      </c>
      <c r="D72" s="1" t="s">
        <v>119</v>
      </c>
    </row>
    <row r="73" spans="1:4" x14ac:dyDescent="0.2">
      <c r="A73" s="1" t="s">
        <v>189</v>
      </c>
      <c r="B73" s="7">
        <v>41457833</v>
      </c>
      <c r="C73" s="31">
        <v>710207</v>
      </c>
      <c r="D73" s="1" t="s">
        <v>120</v>
      </c>
    </row>
    <row r="74" spans="1:4" x14ac:dyDescent="0.2">
      <c r="A74" s="1" t="s">
        <v>190</v>
      </c>
      <c r="B74" s="7">
        <v>41457833</v>
      </c>
      <c r="C74" s="31">
        <v>710207</v>
      </c>
      <c r="D74" s="1" t="s">
        <v>121</v>
      </c>
    </row>
    <row r="75" spans="1:4" x14ac:dyDescent="0.2">
      <c r="A75" s="1" t="s">
        <v>191</v>
      </c>
      <c r="B75" s="7">
        <v>0</v>
      </c>
      <c r="C75" s="31">
        <v>0</v>
      </c>
      <c r="D75" s="1" t="s">
        <v>122</v>
      </c>
    </row>
    <row r="76" spans="1:4" x14ac:dyDescent="0.2">
      <c r="C76" s="33"/>
    </row>
    <row r="77" spans="1:4" x14ac:dyDescent="0.2">
      <c r="A77" s="6" t="s">
        <v>6</v>
      </c>
      <c r="C77" s="33"/>
      <c r="D77" s="6" t="s">
        <v>9</v>
      </c>
    </row>
    <row r="78" spans="1:4" x14ac:dyDescent="0.2">
      <c r="A78" s="1" t="s">
        <v>192</v>
      </c>
      <c r="B78" s="7">
        <v>116976632</v>
      </c>
      <c r="C78" s="31">
        <v>2203652</v>
      </c>
      <c r="D78" s="1" t="s">
        <v>123</v>
      </c>
    </row>
    <row r="79" spans="1:4" x14ac:dyDescent="0.2">
      <c r="A79" s="1" t="s">
        <v>193</v>
      </c>
      <c r="B79" s="7">
        <v>-62700125</v>
      </c>
      <c r="C79" s="31">
        <v>-282707</v>
      </c>
      <c r="D79" s="1" t="s">
        <v>124</v>
      </c>
    </row>
    <row r="80" spans="1:4" x14ac:dyDescent="0.2">
      <c r="A80" s="1" t="s">
        <v>194</v>
      </c>
      <c r="B80" s="7">
        <v>-64960353</v>
      </c>
      <c r="C80" s="31">
        <v>-2076505</v>
      </c>
      <c r="D80" s="1" t="s">
        <v>125</v>
      </c>
    </row>
    <row r="81" spans="1:4" x14ac:dyDescent="0.2">
      <c r="A81" s="1" t="s">
        <v>195</v>
      </c>
      <c r="B81" s="7">
        <v>77902</v>
      </c>
      <c r="C81" s="32">
        <v>0</v>
      </c>
      <c r="D81" s="1" t="s">
        <v>126</v>
      </c>
    </row>
    <row r="82" spans="1:4" x14ac:dyDescent="0.2">
      <c r="A82" s="1" t="s">
        <v>196</v>
      </c>
      <c r="B82" s="7">
        <v>-17067617</v>
      </c>
      <c r="C82" s="31">
        <v>790369</v>
      </c>
      <c r="D82" s="1" t="s">
        <v>127</v>
      </c>
    </row>
    <row r="83" spans="1:4" x14ac:dyDescent="0.2">
      <c r="A83" s="1" t="s">
        <v>197</v>
      </c>
      <c r="B83" s="7">
        <v>-27673561</v>
      </c>
      <c r="C83" s="31">
        <v>634809</v>
      </c>
      <c r="D83" s="1" t="s">
        <v>128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38"/>
  <sheetViews>
    <sheetView zoomScaleNormal="100" workbookViewId="0">
      <selection activeCell="A14" sqref="A14"/>
    </sheetView>
  </sheetViews>
  <sheetFormatPr defaultRowHeight="12.75" x14ac:dyDescent="0.2"/>
  <cols>
    <col min="1" max="1" width="43.7109375" bestFit="1" customWidth="1"/>
    <col min="2" max="3" width="20.7109375" customWidth="1"/>
    <col min="4" max="4" width="35.28515625" customWidth="1"/>
    <col min="5" max="5" width="10.7109375" bestFit="1" customWidth="1"/>
    <col min="6" max="6" width="12.85546875" bestFit="1" customWidth="1"/>
  </cols>
  <sheetData>
    <row r="3" spans="1:8" ht="25.5" x14ac:dyDescent="0.2">
      <c r="A3" s="8"/>
      <c r="B3" s="28" t="s">
        <v>2</v>
      </c>
      <c r="C3" s="28" t="s">
        <v>3</v>
      </c>
      <c r="D3" s="8"/>
    </row>
    <row r="4" spans="1:8" ht="51" x14ac:dyDescent="0.2">
      <c r="A4" s="9" t="s">
        <v>10</v>
      </c>
      <c r="B4" s="28" t="s">
        <v>1</v>
      </c>
      <c r="C4" s="28" t="s">
        <v>0</v>
      </c>
      <c r="D4" s="9" t="s">
        <v>11</v>
      </c>
    </row>
    <row r="5" spans="1:8" ht="15" x14ac:dyDescent="0.2">
      <c r="A5" s="10"/>
      <c r="B5" s="29">
        <v>131206</v>
      </c>
      <c r="C5" s="29">
        <v>131232</v>
      </c>
      <c r="D5" s="10"/>
    </row>
    <row r="6" spans="1:8" ht="14.25" x14ac:dyDescent="0.2">
      <c r="A6" s="11" t="s">
        <v>12</v>
      </c>
      <c r="B6" s="21">
        <v>1</v>
      </c>
      <c r="C6" s="21">
        <v>1</v>
      </c>
      <c r="D6" s="12" t="s">
        <v>13</v>
      </c>
    </row>
    <row r="7" spans="1:8" ht="14.25" x14ac:dyDescent="0.2">
      <c r="A7" s="11" t="s">
        <v>132</v>
      </c>
      <c r="B7" s="21">
        <v>2.86</v>
      </c>
      <c r="C7" s="21">
        <v>0.45</v>
      </c>
      <c r="D7" s="13" t="s">
        <v>131</v>
      </c>
      <c r="G7" s="30"/>
      <c r="H7" s="30"/>
    </row>
    <row r="8" spans="1:8" ht="14.25" x14ac:dyDescent="0.2">
      <c r="A8" s="11" t="s">
        <v>14</v>
      </c>
      <c r="B8" s="14">
        <v>110875953</v>
      </c>
      <c r="C8" s="14">
        <v>14396495.09</v>
      </c>
      <c r="D8" s="13" t="s">
        <v>15</v>
      </c>
      <c r="G8" s="30"/>
      <c r="H8" s="30"/>
    </row>
    <row r="9" spans="1:8" ht="14.25" x14ac:dyDescent="0.2">
      <c r="A9" s="11" t="s">
        <v>16</v>
      </c>
      <c r="B9" s="14">
        <v>39092514</v>
      </c>
      <c r="C9" s="14">
        <v>23184511</v>
      </c>
      <c r="D9" s="13" t="s">
        <v>17</v>
      </c>
      <c r="G9" s="30"/>
      <c r="H9" s="30"/>
    </row>
    <row r="10" spans="1:8" ht="14.25" x14ac:dyDescent="0.2">
      <c r="A10" s="11" t="s">
        <v>18</v>
      </c>
      <c r="B10" s="14">
        <v>26415</v>
      </c>
      <c r="C10" s="14">
        <v>8605</v>
      </c>
      <c r="D10" s="13" t="s">
        <v>19</v>
      </c>
      <c r="G10" s="30"/>
      <c r="H10" s="30"/>
    </row>
    <row r="11" spans="1:8" ht="14.25" x14ac:dyDescent="0.2">
      <c r="A11" s="11" t="s">
        <v>20</v>
      </c>
      <c r="B11" s="14">
        <v>187500000</v>
      </c>
      <c r="C11" s="14">
        <v>16000000</v>
      </c>
      <c r="D11" s="13" t="s">
        <v>21</v>
      </c>
      <c r="G11" s="30"/>
      <c r="H11" s="30"/>
    </row>
    <row r="12" spans="1:8" ht="14.25" x14ac:dyDescent="0.2">
      <c r="A12" s="11" t="s">
        <v>22</v>
      </c>
      <c r="B12" s="14">
        <v>536250000</v>
      </c>
      <c r="C12" s="14">
        <v>7200000</v>
      </c>
      <c r="D12" s="13" t="s">
        <v>23</v>
      </c>
      <c r="G12" s="30"/>
      <c r="H12" s="30"/>
    </row>
    <row r="13" spans="1:8" ht="14.25" x14ac:dyDescent="0.2">
      <c r="A13" s="11" t="s">
        <v>24</v>
      </c>
      <c r="B13" s="15">
        <v>45657</v>
      </c>
      <c r="C13" s="15">
        <v>45657</v>
      </c>
      <c r="D13" s="13" t="s">
        <v>25</v>
      </c>
      <c r="E13" s="25"/>
    </row>
    <row r="14" spans="1:8" ht="38.25" x14ac:dyDescent="0.2">
      <c r="A14" s="27" t="s">
        <v>201</v>
      </c>
      <c r="D14" s="26" t="s">
        <v>200</v>
      </c>
    </row>
    <row r="16" spans="1:8" ht="15" x14ac:dyDescent="0.2">
      <c r="A16" s="16" t="s">
        <v>26</v>
      </c>
      <c r="B16" s="17"/>
      <c r="C16" s="17"/>
      <c r="D16" s="18" t="s">
        <v>27</v>
      </c>
    </row>
    <row r="17" spans="1:4" ht="14.25" x14ac:dyDescent="0.2">
      <c r="A17" s="19" t="s">
        <v>28</v>
      </c>
      <c r="B17" s="20">
        <f>+B9*100/B11</f>
        <v>20.8493408</v>
      </c>
      <c r="C17" s="20">
        <f>+C9*100/C11</f>
        <v>144.90319375000001</v>
      </c>
      <c r="D17" s="12" t="s">
        <v>29</v>
      </c>
    </row>
    <row r="18" spans="1:4" ht="14.25" x14ac:dyDescent="0.2">
      <c r="A18" s="11" t="s">
        <v>30</v>
      </c>
      <c r="B18" s="21">
        <f>'Annual Financial Data'!B74/'Financial Ratios'!B11</f>
        <v>0.22110844266666665</v>
      </c>
      <c r="C18" s="21">
        <f>'Annual Financial Data'!C74/'Financial Ratios'!C11</f>
        <v>4.4387937500000002E-2</v>
      </c>
      <c r="D18" s="13" t="s">
        <v>31</v>
      </c>
    </row>
    <row r="19" spans="1:4" ht="14.25" x14ac:dyDescent="0.2">
      <c r="A19" s="11" t="s">
        <v>32</v>
      </c>
      <c r="B19" s="21">
        <f>'Annual Financial Data'!B32/'Financial Ratios'!B11</f>
        <v>1.6265076533333334</v>
      </c>
      <c r="C19" s="21">
        <f>'Annual Financial Data'!C32/'Financial Ratios'!C11</f>
        <v>1.0204131249999999</v>
      </c>
      <c r="D19" s="13" t="s">
        <v>33</v>
      </c>
    </row>
    <row r="20" spans="1:4" ht="14.25" x14ac:dyDescent="0.2">
      <c r="A20" s="11" t="s">
        <v>34</v>
      </c>
      <c r="B20" s="21">
        <f>B12/'Annual Financial Data'!B74</f>
        <v>12.934829468776142</v>
      </c>
      <c r="C20" s="21">
        <f>C12/'Annual Financial Data'!C74</f>
        <v>10.137889375914346</v>
      </c>
      <c r="D20" s="13" t="s">
        <v>35</v>
      </c>
    </row>
    <row r="21" spans="1:4" ht="14.25" x14ac:dyDescent="0.2">
      <c r="A21" s="11" t="s">
        <v>36</v>
      </c>
      <c r="B21" s="21">
        <f>B12/'Annual Financial Data'!B32</f>
        <v>1.7583686090494388</v>
      </c>
      <c r="C21" s="21">
        <f>C12/'Annual Financial Data'!C32</f>
        <v>0.44099785564792693</v>
      </c>
      <c r="D21" s="13" t="s">
        <v>37</v>
      </c>
    </row>
    <row r="22" spans="1:4" x14ac:dyDescent="0.2">
      <c r="A22" s="22"/>
      <c r="B22" s="23"/>
      <c r="C22" s="23"/>
    </row>
    <row r="23" spans="1:4" ht="14.25" x14ac:dyDescent="0.2">
      <c r="A23" s="11" t="s">
        <v>38</v>
      </c>
      <c r="B23" s="21">
        <f>'Annual Financial Data'!B59*100/'Annual Financial Data'!B57</f>
        <v>42.030454813914901</v>
      </c>
      <c r="C23" s="21">
        <f>'Annual Financial Data'!C59*100/'Annual Financial Data'!C57</f>
        <v>16.560224799996931</v>
      </c>
      <c r="D23" s="13" t="s">
        <v>39</v>
      </c>
    </row>
    <row r="24" spans="1:4" ht="28.5" x14ac:dyDescent="0.2">
      <c r="A24" s="11" t="s">
        <v>40</v>
      </c>
      <c r="B24" s="21">
        <f>('Annual Financial Data'!B70+'Annual Financial Data'!B69)*100/'Annual Financial Data'!B57</f>
        <v>20.765722712283438</v>
      </c>
      <c r="C24" s="21">
        <f>('Annual Financial Data'!C70+'Annual Financial Data'!C69)*100/'Annual Financial Data'!C57</f>
        <v>4.9377119124615119</v>
      </c>
      <c r="D24" s="13" t="s">
        <v>41</v>
      </c>
    </row>
    <row r="25" spans="1:4" ht="14.25" x14ac:dyDescent="0.2">
      <c r="A25" s="11" t="s">
        <v>42</v>
      </c>
      <c r="B25" s="21">
        <f>'Annual Financial Data'!B73*100/'Annual Financial Data'!B57</f>
        <v>11.476155753026863</v>
      </c>
      <c r="C25" s="21">
        <f>'Annual Financial Data'!C73*100/'Annual Financial Data'!C57</f>
        <v>2.899351526537215</v>
      </c>
      <c r="D25" s="13" t="s">
        <v>43</v>
      </c>
    </row>
    <row r="26" spans="1:4" ht="14.25" x14ac:dyDescent="0.2">
      <c r="A26" s="11" t="s">
        <v>44</v>
      </c>
      <c r="B26" s="21">
        <f>'Annual Financial Data'!B73*100/'Annual Financial Data'!B27</f>
        <v>5.249317615399856</v>
      </c>
      <c r="C26" s="21">
        <f>'Annual Financial Data'!C73*100/'Annual Financial Data'!C27</f>
        <v>2.2910027383374207</v>
      </c>
      <c r="D26" s="13" t="s">
        <v>45</v>
      </c>
    </row>
    <row r="27" spans="1:4" ht="14.25" x14ac:dyDescent="0.2">
      <c r="A27" s="11" t="s">
        <v>46</v>
      </c>
      <c r="B27" s="21">
        <f>'Annual Financial Data'!B74*100/'Annual Financial Data'!B32</f>
        <v>13.594061006324274</v>
      </c>
      <c r="C27" s="21">
        <f>'Annual Financial Data'!C74*100/'Annual Financial Data'!C32</f>
        <v>4.3499967231409338</v>
      </c>
      <c r="D27" s="13" t="s">
        <v>47</v>
      </c>
    </row>
    <row r="28" spans="1:4" x14ac:dyDescent="0.2">
      <c r="A28" s="22"/>
      <c r="B28" s="23"/>
      <c r="C28" s="23"/>
    </row>
    <row r="29" spans="1:4" ht="14.25" x14ac:dyDescent="0.2">
      <c r="A29" s="11" t="s">
        <v>48</v>
      </c>
      <c r="B29" s="21">
        <f>'Annual Financial Data'!B53*100/'Annual Financial Data'!B27</f>
        <v>61.385213638825434</v>
      </c>
      <c r="C29" s="21">
        <f>'Annual Financial Data'!C53*100/'Annual Financial Data'!C27</f>
        <v>47.33323070912126</v>
      </c>
      <c r="D29" s="13" t="s">
        <v>49</v>
      </c>
    </row>
    <row r="30" spans="1:4" ht="14.25" x14ac:dyDescent="0.2">
      <c r="A30" s="11" t="s">
        <v>50</v>
      </c>
      <c r="B30" s="21">
        <f>'Annual Financial Data'!B34*100/'Annual Financial Data'!B27</f>
        <v>38.614786361174566</v>
      </c>
      <c r="C30" s="21">
        <f>'Annual Financial Data'!C34*100/'Annual Financial Data'!C27</f>
        <v>52.66676929087874</v>
      </c>
      <c r="D30" s="13" t="s">
        <v>51</v>
      </c>
    </row>
    <row r="31" spans="1:4" ht="14.25" x14ac:dyDescent="0.2">
      <c r="A31" s="11" t="s">
        <v>52</v>
      </c>
      <c r="B31" s="21">
        <f>('Annual Financial Data'!B70+'Annual Financial Data'!B69)/'Annual Financial Data'!B69</f>
        <v>4.4416007900750376</v>
      </c>
      <c r="C31" s="21">
        <f>('Annual Financial Data'!C70+'Annual Financial Data'!C69)/'Annual Financial Data'!C69</f>
        <v>2.7040021998461898</v>
      </c>
      <c r="D31" s="13" t="s">
        <v>58</v>
      </c>
    </row>
    <row r="32" spans="1:4" x14ac:dyDescent="0.2">
      <c r="A32" s="22"/>
      <c r="B32" s="23"/>
      <c r="C32" s="23"/>
    </row>
    <row r="33" spans="1:4" ht="14.25" x14ac:dyDescent="0.2">
      <c r="A33" s="11" t="s">
        <v>53</v>
      </c>
      <c r="B33" s="21">
        <f>'Annual Financial Data'!B57/'Annual Financial Data'!B27</f>
        <v>0.45741080274336082</v>
      </c>
      <c r="C33" s="21">
        <f>'Annual Financial Data'!C57/'Annual Financial Data'!C27</f>
        <v>0.79017763709171074</v>
      </c>
      <c r="D33" s="13" t="s">
        <v>59</v>
      </c>
    </row>
    <row r="34" spans="1:4" ht="14.25" x14ac:dyDescent="0.2">
      <c r="A34" s="11" t="s">
        <v>54</v>
      </c>
      <c r="B34" s="21">
        <f>'Annual Financial Data'!B57/('Annual Financial Data'!B14+'Annual Financial Data'!B18)</f>
        <v>1.2007921363407879</v>
      </c>
      <c r="C34" s="21">
        <f>'Annual Financial Data'!C57/('Annual Financial Data'!C14+'Annual Financial Data'!C18)</f>
        <v>83.857825583863388</v>
      </c>
      <c r="D34" s="13" t="s">
        <v>60</v>
      </c>
    </row>
    <row r="35" spans="1:4" ht="14.25" x14ac:dyDescent="0.2">
      <c r="A35" s="11" t="s">
        <v>55</v>
      </c>
      <c r="B35" s="21">
        <f>'Annual Financial Data'!B57/'Financial Ratios'!B38</f>
        <v>-4.3397897609184382</v>
      </c>
      <c r="C35" s="21">
        <f>'Annual Financial Data'!C57/'Financial Ratios'!C38</f>
        <v>-25.030347619675322</v>
      </c>
      <c r="D35" s="13" t="s">
        <v>61</v>
      </c>
    </row>
    <row r="36" spans="1:4" x14ac:dyDescent="0.2">
      <c r="A36" s="22"/>
      <c r="B36" s="23"/>
      <c r="C36" s="23"/>
    </row>
    <row r="37" spans="1:4" ht="14.25" x14ac:dyDescent="0.2">
      <c r="A37" s="11" t="s">
        <v>56</v>
      </c>
      <c r="B37" s="21">
        <f>'Annual Financial Data'!B26/'Annual Financial Data'!B52</f>
        <v>0.71116982622768599</v>
      </c>
      <c r="C37" s="21">
        <f>'Annual Financial Data'!C26/'Annual Financial Data'!C52</f>
        <v>0.93046001710525528</v>
      </c>
      <c r="D37" s="13" t="s">
        <v>62</v>
      </c>
    </row>
    <row r="38" spans="1:4" ht="14.25" x14ac:dyDescent="0.2">
      <c r="A38" s="11" t="s">
        <v>57</v>
      </c>
      <c r="B38" s="14">
        <f>'Annual Financial Data'!B26-'Annual Financial Data'!B52</f>
        <v>-83241802</v>
      </c>
      <c r="C38" s="14">
        <f>'Annual Financial Data'!C26-'Annual Financial Data'!C52</f>
        <v>-978627</v>
      </c>
      <c r="D38" s="13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Annual Financial Data</vt:lpstr>
      <vt:lpstr>Financial Ratios</vt:lpstr>
      <vt:lpstr>'Annual Financial Data'!Print_Area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</dc:creator>
  <cp:lastModifiedBy>Alhareth Migdady</cp:lastModifiedBy>
  <cp:lastPrinted>2025-07-09T08:19:32Z</cp:lastPrinted>
  <dcterms:created xsi:type="dcterms:W3CDTF">2023-08-17T10:26:17Z</dcterms:created>
  <dcterms:modified xsi:type="dcterms:W3CDTF">2025-08-19T10:57:12Z</dcterms:modified>
</cp:coreProperties>
</file>